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'1кв'!$A$1:$E$55</definedName>
    <definedName name="_xlnm.Print_Area" localSheetId="1">'2кв'!$A$1:$E$59</definedName>
    <definedName name="_xlnm.Print_Area" localSheetId="2">'3кв'!$A$1:$E$54</definedName>
    <definedName name="_xlnm.Print_Area" localSheetId="3">'4кв'!$A$1:$E$54</definedName>
    <definedName name="_xlnm.Print_Area" localSheetId="4">отчет!$A$1:$C$44</definedName>
  </definedNames>
  <calcPr calcId="152511"/>
</workbook>
</file>

<file path=xl/calcChain.xml><?xml version="1.0" encoding="utf-8"?>
<calcChain xmlns="http://schemas.openxmlformats.org/spreadsheetml/2006/main">
  <c r="C23" i="27" l="1"/>
  <c r="C19" i="27"/>
  <c r="C33" i="27"/>
  <c r="E33" i="27" s="1"/>
  <c r="D33" i="27"/>
  <c r="D15" i="27"/>
  <c r="E28" i="23"/>
  <c r="C26" i="27"/>
  <c r="C29" i="27"/>
  <c r="C30" i="27"/>
  <c r="C28" i="27"/>
  <c r="C25" i="27"/>
  <c r="C24" i="27"/>
  <c r="C18" i="27"/>
  <c r="C20" i="27"/>
  <c r="C21" i="27"/>
  <c r="C22" i="27"/>
  <c r="C17" i="27"/>
  <c r="D12" i="27"/>
  <c r="C13" i="27"/>
  <c r="C14" i="27"/>
  <c r="C12" i="27"/>
  <c r="C15" i="27" s="1"/>
  <c r="C6" i="27"/>
  <c r="B48" i="26"/>
  <c r="E31" i="26"/>
  <c r="C39" i="27"/>
  <c r="B52" i="26"/>
  <c r="B51" i="26"/>
  <c r="E24" i="26"/>
  <c r="E22" i="26"/>
  <c r="B53" i="26" s="1"/>
  <c r="C34" i="27" l="1"/>
  <c r="B54" i="26"/>
  <c r="B48" i="25"/>
  <c r="E28" i="24" l="1"/>
  <c r="E31" i="24"/>
  <c r="E30" i="24"/>
  <c r="B52" i="25" l="1"/>
  <c r="B51" i="25"/>
  <c r="E24" i="25"/>
  <c r="E22" i="25"/>
  <c r="E31" i="25" s="1"/>
  <c r="B53" i="25" s="1"/>
  <c r="B57" i="24"/>
  <c r="B56" i="24"/>
  <c r="E24" i="24"/>
  <c r="E22" i="24"/>
  <c r="E36" i="24" l="1"/>
  <c r="B58" i="24" s="1"/>
  <c r="B54" i="25"/>
  <c r="E30" i="23"/>
  <c r="B53" i="23" l="1"/>
  <c r="B52" i="23"/>
  <c r="E24" i="23"/>
  <c r="E22" i="23"/>
  <c r="E32" i="23" s="1"/>
  <c r="B54" i="23" l="1"/>
  <c r="B55" i="23" l="1"/>
  <c r="B53" i="24" s="1"/>
  <c r="B59" i="24" s="1"/>
</calcChain>
</file>

<file path=xl/sharedStrings.xml><?xml version="1.0" encoding="utf-8"?>
<sst xmlns="http://schemas.openxmlformats.org/spreadsheetml/2006/main" count="343" uniqueCount="125">
  <si>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</si>
  <si>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</si>
  <si>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</si>
  <si>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</si>
  <si>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</si>
  <si>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</si>
  <si>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</si>
  <si>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</si>
  <si>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</si>
  <si>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</si>
  <si>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</si>
  <si>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</si>
  <si>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</si>
  <si>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</si>
  <si>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</si>
  <si>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</si>
  <si>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</si>
  <si>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</si>
  <si>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</si>
  <si>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</si>
  <si>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</si>
  <si>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</si>
  <si>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</si>
  <si>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</si>
  <si>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</si>
  <si>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</si>
  <si>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</si>
  <si>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Лизы Чайкиной, д. 1а/6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</si>
  <si>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№60  от   01.11.2015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</si>
  <si>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</si>
  <si>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</si>
  <si>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</si>
  <si>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</si>
  <si>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</si>
  <si>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</si>
  <si>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</si>
  <si>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</si>
  <si>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Горбаневой Дины Сергеевны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</si>
  <si>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№37 от 04.05.2018г.</t>
    </r>
  </si>
  <si>
    <t>Остаток на начало квартала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</si>
  <si>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Гобаневой Д.С.</t>
    </r>
  </si>
  <si>
    <t>Услуги по содержанию многоквартирного дома ( без стоимости услуги проверки вентканалов, услуги дератизации и дезинсекции )</t>
  </si>
  <si>
    <t>определена приложением № 9 к договору</t>
  </si>
  <si>
    <t xml:space="preserve">Расходы по управлению МКД </t>
  </si>
  <si>
    <t xml:space="preserve">интернет Ростелеком </t>
  </si>
  <si>
    <t>Интернет квант-телеком</t>
  </si>
  <si>
    <t>холодная вода на СОИ</t>
  </si>
  <si>
    <t>электроэнергия на СОИ</t>
  </si>
  <si>
    <t>водоотведение на СОИ</t>
  </si>
  <si>
    <t>ч/ч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</si>
  <si>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</si>
  <si>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</si>
  <si>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</si>
  <si>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1 квартал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</si>
  <si>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</si>
  <si>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150370,47</t>
  </si>
  <si>
    <t>Замена стояка ГВС и замена крана (кв.6)</t>
  </si>
  <si>
    <t>март</t>
  </si>
  <si>
    <t>Изготовление лавочки в подвал</t>
  </si>
  <si>
    <t>февраль</t>
  </si>
  <si>
    <t xml:space="preserve">           2. Всего за период с "01" 01 2023 г. по "31" 03 2023 г. выполнено работ (оказано услуг) на общую сумму сто тридцать четыре тысячи семьсот семьдесят три рубля 65 копеек</t>
  </si>
  <si>
    <t>Sдома=1966,5м2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</si>
  <si>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</si>
  <si>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</si>
  <si>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</si>
  <si>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</si>
  <si>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</si>
  <si>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</si>
  <si>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покраска МАФ</t>
  </si>
  <si>
    <t>монтаж профнастила,конька на навес песочницы</t>
  </si>
  <si>
    <t>апрель</t>
  </si>
  <si>
    <t>май</t>
  </si>
  <si>
    <t>июнь</t>
  </si>
  <si>
    <t>Полив</t>
  </si>
  <si>
    <t>Окраска газовых труб по фасаду (смета)</t>
  </si>
  <si>
    <t>окраска скамеек, урн (смета)</t>
  </si>
  <si>
    <t>частичный ремонт брусчатки (смета)</t>
  </si>
  <si>
    <t xml:space="preserve">           2. Всего за период с "01" 04 2023 г. по "30" 06 2023 г. выполнено работ (оказано услуг) на общую сумму сто шестьдесят четыре тысячи сто девяносто четыре рубля 71 копейка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</si>
  <si>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Горбаневой Д.С.</t>
    </r>
  </si>
  <si>
    <t>Предъявлено населению 154685,98</t>
  </si>
  <si>
    <t>полив</t>
  </si>
  <si>
    <t xml:space="preserve">           2. Всего за период с "01" 07 2023 г. по "30" 09 2023 г. выполнено работ (оказано услуг) на общую сумму сто сорок тысяч шестьсот сорок шесть рублей 83 копейки</t>
  </si>
  <si>
    <t>Предъявлено населению 158648,38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</si>
  <si>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</si>
  <si>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</si>
  <si>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</si>
  <si>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</si>
  <si>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</si>
  <si>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</si>
  <si>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</si>
  <si>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 xml:space="preserve">Оплачено за размещение оборудования в МОП интернет Ростелеком </t>
  </si>
  <si>
    <t xml:space="preserve">Оплачено за размещение оборудования в МОП интернет Квант-телеком 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</si>
  <si>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</si>
  <si>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</si>
  <si>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</si>
  <si>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</si>
  <si>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Холодная вода на СОИ</t>
  </si>
  <si>
    <t>Электроэнергия на СОИ</t>
  </si>
  <si>
    <t>Водоотведение на СОИ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</si>
  <si>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</si>
  <si>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</si>
  <si>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</si>
  <si>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</si>
  <si>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</si>
  <si>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</si>
  <si>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</si>
  <si>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</si>
  <si>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</si>
  <si>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</si>
  <si>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</si>
  <si>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</si>
  <si>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Лизы Чайкиной, д. 1а/6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</si>
  <si>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</si>
  <si>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</si>
  <si>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</si>
  <si>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сто пятьдесят тысяч шестьдесят восемь рублей 47 копеек.</t>
  </si>
  <si>
    <t>Предъявлено населению 162633,29</t>
  </si>
  <si>
    <t>Начислено всего 626338,12</t>
  </si>
  <si>
    <t>* холодная вода на СОИ - 5938,8</t>
  </si>
  <si>
    <t>* водоотведение на СОИ- 9298,55</t>
  </si>
  <si>
    <t>* электроэнергия на СОИ- 20088,71</t>
  </si>
  <si>
    <t>Непредвиденные работы 34 ч/ч</t>
  </si>
  <si>
    <t xml:space="preserve">   * Частичный ремонт брусчатки (смета)</t>
  </si>
  <si>
    <t xml:space="preserve">   * Окраска скамеек, урн (смета)</t>
  </si>
  <si>
    <t xml:space="preserve">   * Окраска газовых труб по фасаду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</si>
</sst>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5" fontId="16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4" xfId="3" applyFont="1" applyBorder="1" applyAlignment="1">
      <alignment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4" fillId="0" borderId="5" xfId="0" applyFont="1" applyBorder="1" applyAlignment="1">
      <alignment vertical="center" wrapText="1"/>
    </xf>
    <xf numFmtId="43" fontId="0" fillId="0" borderId="0" xfId="0" applyNumberFormat="1"/>
    <xf numFmtId="0" fontId="4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7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2" t="s">
        <v>11</v>
      </c>
      <c r="B1" s="42"/>
      <c r="C1" s="42"/>
      <c r="D1" s="42"/>
      <c r="E1" s="42"/>
    </row>
    <row r="2" spans="1:5" ht="36.75" customHeight="1" x14ac:dyDescent="0.25">
      <c r="A2" s="43" t="s">
        <v>12</v>
      </c>
      <c r="B2" s="44"/>
      <c r="C2" s="44"/>
      <c r="D2" s="44"/>
      <c r="E2" s="44"/>
    </row>
    <row r="3" spans="1:5" x14ac:dyDescent="0.25">
      <c r="A3" s="45" t="s">
        <v>50</v>
      </c>
      <c r="B3" s="45"/>
      <c r="C3" s="45"/>
      <c r="D3" s="45"/>
      <c r="E3" s="45"/>
    </row>
    <row r="4" spans="1:5" s="1" customFormat="1" ht="15.75" x14ac:dyDescent="0.25">
      <c r="A4" s="21" t="s">
        <v>13</v>
      </c>
      <c r="B4" s="4"/>
      <c r="C4" s="4"/>
      <c r="D4" s="46" t="s">
        <v>51</v>
      </c>
      <c r="E4" s="46"/>
    </row>
    <row r="5" spans="1:5" x14ac:dyDescent="0.25">
      <c r="A5" s="26"/>
      <c r="B5" s="4"/>
      <c r="C5" s="4"/>
      <c r="D5" s="4"/>
      <c r="E5" s="4"/>
    </row>
    <row r="6" spans="1:5" ht="15" customHeight="1" x14ac:dyDescent="0.25">
      <c r="A6" s="47" t="s">
        <v>0</v>
      </c>
      <c r="B6" s="47"/>
      <c r="C6" s="47"/>
      <c r="D6" s="47"/>
      <c r="E6" s="47"/>
    </row>
    <row r="7" spans="1:5" ht="17.25" customHeight="1" x14ac:dyDescent="0.25">
      <c r="A7" s="41" t="s">
        <v>27</v>
      </c>
      <c r="B7" s="41"/>
      <c r="C7" s="41"/>
      <c r="D7" s="41"/>
      <c r="E7" s="41"/>
    </row>
    <row r="8" spans="1:5" ht="17.25" customHeight="1" x14ac:dyDescent="0.25">
      <c r="A8" s="49" t="s">
        <v>1</v>
      </c>
      <c r="B8" s="49"/>
      <c r="C8" s="49"/>
      <c r="D8" s="49"/>
      <c r="E8" s="49"/>
    </row>
    <row r="9" spans="1:5" ht="14.25" customHeight="1" x14ac:dyDescent="0.25">
      <c r="A9" s="47" t="s">
        <v>37</v>
      </c>
      <c r="B9" s="47"/>
      <c r="C9" s="47"/>
      <c r="D9" s="47"/>
      <c r="E9" s="47"/>
    </row>
    <row r="10" spans="1:5" ht="22.5" customHeight="1" x14ac:dyDescent="0.25">
      <c r="A10" s="50" t="s">
        <v>14</v>
      </c>
      <c r="B10" s="51"/>
      <c r="C10" s="51"/>
      <c r="D10" s="51"/>
      <c r="E10" s="51"/>
    </row>
    <row r="11" spans="1:5" ht="34.5" customHeight="1" x14ac:dyDescent="0.25">
      <c r="A11" s="47" t="s">
        <v>38</v>
      </c>
      <c r="B11" s="47"/>
      <c r="C11" s="47"/>
      <c r="D11" s="47"/>
      <c r="E11" s="47"/>
    </row>
    <row r="12" spans="1:5" ht="18" customHeight="1" x14ac:dyDescent="0.25">
      <c r="A12" s="49" t="s">
        <v>15</v>
      </c>
      <c r="B12" s="52"/>
      <c r="C12" s="52"/>
      <c r="D12" s="52"/>
      <c r="E12" s="52"/>
    </row>
    <row r="13" spans="1:5" ht="15" customHeight="1" x14ac:dyDescent="0.25">
      <c r="A13" s="47" t="s">
        <v>24</v>
      </c>
      <c r="B13" s="47"/>
      <c r="C13" s="47"/>
      <c r="D13" s="47"/>
      <c r="E13" s="47"/>
    </row>
    <row r="14" spans="1:5" ht="15" customHeight="1" x14ac:dyDescent="0.25">
      <c r="A14" s="49" t="s">
        <v>2</v>
      </c>
      <c r="B14" s="52"/>
      <c r="C14" s="52"/>
      <c r="D14" s="52"/>
      <c r="E14" s="52"/>
    </row>
    <row r="15" spans="1:5" ht="18.75" customHeight="1" x14ac:dyDescent="0.25">
      <c r="A15" s="47" t="s">
        <v>52</v>
      </c>
      <c r="B15" s="47"/>
      <c r="C15" s="47"/>
      <c r="D15" s="47"/>
      <c r="E15" s="47"/>
    </row>
    <row r="16" spans="1:5" x14ac:dyDescent="0.25">
      <c r="A16" s="49" t="s">
        <v>16</v>
      </c>
      <c r="B16" s="52"/>
      <c r="C16" s="52"/>
      <c r="D16" s="52"/>
      <c r="E16" s="52"/>
    </row>
    <row r="17" spans="1:7" ht="36.75" customHeight="1" x14ac:dyDescent="0.25">
      <c r="A17" s="47" t="s">
        <v>17</v>
      </c>
      <c r="B17" s="47"/>
      <c r="C17" s="47"/>
      <c r="D17" s="47"/>
      <c r="E17" s="47"/>
    </row>
    <row r="18" spans="1:7" ht="69" customHeight="1" x14ac:dyDescent="0.25">
      <c r="A18" s="47" t="s">
        <v>28</v>
      </c>
      <c r="B18" s="47"/>
      <c r="C18" s="47"/>
      <c r="D18" s="47"/>
      <c r="E18" s="47"/>
    </row>
    <row r="19" spans="1:7" ht="35.25" customHeight="1" x14ac:dyDescent="0.25">
      <c r="A19" s="48" t="s">
        <v>29</v>
      </c>
      <c r="B19" s="48"/>
      <c r="C19" s="48"/>
      <c r="D19" s="48"/>
      <c r="E19" s="48"/>
    </row>
    <row r="20" spans="1:7" ht="19.5" customHeight="1" x14ac:dyDescent="0.25">
      <c r="A20" s="48"/>
      <c r="B20" s="48"/>
      <c r="C20" s="48"/>
      <c r="D20" s="48"/>
      <c r="E20" s="48"/>
      <c r="F20" s="2">
        <v>1966.5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 x14ac:dyDescent="0.25">
      <c r="A22" s="19" t="s">
        <v>41</v>
      </c>
      <c r="B22" s="9" t="s">
        <v>42</v>
      </c>
      <c r="C22" s="3" t="s">
        <v>4</v>
      </c>
      <c r="D22" s="3">
        <v>14.81</v>
      </c>
      <c r="E22" s="8">
        <f>D22*F20*G20</f>
        <v>87371.595000000001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 x14ac:dyDescent="0.25">
      <c r="A24" s="7" t="s">
        <v>43</v>
      </c>
      <c r="B24" s="9" t="s">
        <v>25</v>
      </c>
      <c r="C24" s="3" t="s">
        <v>4</v>
      </c>
      <c r="D24" s="3">
        <v>5.42</v>
      </c>
      <c r="E24" s="8">
        <f>D24*F20*G20</f>
        <v>31975.29</v>
      </c>
    </row>
    <row r="25" spans="1:7" x14ac:dyDescent="0.25">
      <c r="A25" s="7" t="s">
        <v>46</v>
      </c>
      <c r="B25" s="9" t="s">
        <v>53</v>
      </c>
      <c r="C25" s="3" t="s">
        <v>31</v>
      </c>
      <c r="D25" s="3"/>
      <c r="E25" s="20">
        <v>1121.8800000000001</v>
      </c>
    </row>
    <row r="26" spans="1:7" x14ac:dyDescent="0.25">
      <c r="A26" s="7" t="s">
        <v>47</v>
      </c>
      <c r="B26" s="9" t="s">
        <v>53</v>
      </c>
      <c r="C26" s="3" t="s">
        <v>31</v>
      </c>
      <c r="D26" s="3"/>
      <c r="E26" s="8">
        <v>5965.5</v>
      </c>
    </row>
    <row r="27" spans="1:7" x14ac:dyDescent="0.25">
      <c r="A27" s="7" t="s">
        <v>48</v>
      </c>
      <c r="B27" s="9" t="s">
        <v>53</v>
      </c>
      <c r="C27" s="3" t="s">
        <v>31</v>
      </c>
      <c r="D27" s="3"/>
      <c r="E27" s="8">
        <v>1756.37</v>
      </c>
    </row>
    <row r="28" spans="1:7" x14ac:dyDescent="0.25">
      <c r="A28" s="7" t="s">
        <v>30</v>
      </c>
      <c r="B28" s="9" t="s">
        <v>53</v>
      </c>
      <c r="C28" s="3" t="s">
        <v>31</v>
      </c>
      <c r="D28" s="3"/>
      <c r="E28" s="8">
        <f>1558.18+541.78</f>
        <v>2099.96</v>
      </c>
    </row>
    <row r="29" spans="1:7" x14ac:dyDescent="0.25">
      <c r="A29" s="33" t="s">
        <v>58</v>
      </c>
      <c r="B29" s="32" t="s">
        <v>59</v>
      </c>
      <c r="C29" s="30" t="s">
        <v>49</v>
      </c>
      <c r="D29" s="34">
        <v>3</v>
      </c>
      <c r="E29" s="31">
        <v>707.84999999999991</v>
      </c>
      <c r="F29" s="29"/>
      <c r="G29" s="29"/>
    </row>
    <row r="30" spans="1:7" ht="30" x14ac:dyDescent="0.25">
      <c r="A30" s="28" t="s">
        <v>56</v>
      </c>
      <c r="B30" s="9" t="s">
        <v>57</v>
      </c>
      <c r="C30" s="22" t="s">
        <v>49</v>
      </c>
      <c r="D30" s="3">
        <v>16</v>
      </c>
      <c r="E30" s="8">
        <f>235.95*D30</f>
        <v>3775.2</v>
      </c>
    </row>
    <row r="31" spans="1:7" x14ac:dyDescent="0.25">
      <c r="A31" s="23"/>
      <c r="B31" s="9"/>
      <c r="C31" s="3"/>
      <c r="D31" s="24"/>
      <c r="E31" s="8"/>
    </row>
    <row r="32" spans="1:7" s="14" customFormat="1" ht="14.25" x14ac:dyDescent="0.2">
      <c r="A32" s="10" t="s">
        <v>26</v>
      </c>
      <c r="B32" s="11"/>
      <c r="C32" s="12"/>
      <c r="D32" s="12"/>
      <c r="E32" s="13">
        <f>SUM(E22:E31)</f>
        <v>134773.64500000002</v>
      </c>
    </row>
    <row r="34" spans="1:5" ht="34.5" customHeight="1" x14ac:dyDescent="0.25">
      <c r="A34" s="54" t="s">
        <v>60</v>
      </c>
      <c r="B34" s="54"/>
      <c r="C34" s="54"/>
      <c r="D34" s="54"/>
      <c r="E34" s="54"/>
    </row>
    <row r="35" spans="1:5" ht="34.5" customHeight="1" x14ac:dyDescent="0.25">
      <c r="A35" s="47" t="s">
        <v>21</v>
      </c>
      <c r="B35" s="47"/>
      <c r="C35" s="47"/>
      <c r="D35" s="47"/>
      <c r="E35" s="47"/>
    </row>
    <row r="36" spans="1:5" ht="19.5" customHeight="1" x14ac:dyDescent="0.25">
      <c r="A36" s="47" t="s">
        <v>20</v>
      </c>
      <c r="B36" s="47"/>
      <c r="C36" s="47"/>
      <c r="D36" s="47"/>
      <c r="E36" s="47"/>
    </row>
    <row r="37" spans="1:5" ht="33" customHeight="1" x14ac:dyDescent="0.25">
      <c r="A37" s="47" t="s">
        <v>32</v>
      </c>
      <c r="B37" s="47"/>
      <c r="C37" s="47"/>
      <c r="D37" s="47"/>
      <c r="E37" s="47"/>
    </row>
    <row r="38" spans="1:5" x14ac:dyDescent="0.25">
      <c r="A38" s="47" t="s">
        <v>18</v>
      </c>
      <c r="B38" s="47"/>
      <c r="C38" s="47"/>
      <c r="D38" s="47"/>
      <c r="E38" s="47"/>
    </row>
    <row r="39" spans="1:5" x14ac:dyDescent="0.25">
      <c r="A39" s="55" t="s">
        <v>5</v>
      </c>
      <c r="B39" s="55"/>
      <c r="C39" s="55"/>
      <c r="D39" s="55"/>
      <c r="E39" s="55"/>
    </row>
    <row r="40" spans="1:5" x14ac:dyDescent="0.25">
      <c r="A40" s="47" t="s">
        <v>18</v>
      </c>
      <c r="B40" s="47"/>
      <c r="C40" s="47"/>
      <c r="D40" s="47"/>
      <c r="E40" s="47"/>
    </row>
    <row r="41" spans="1:5" x14ac:dyDescent="0.25">
      <c r="A41" s="56" t="s">
        <v>54</v>
      </c>
      <c r="B41" s="56"/>
      <c r="C41" s="56"/>
      <c r="D41" s="56"/>
      <c r="E41" s="5"/>
    </row>
    <row r="42" spans="1:5" x14ac:dyDescent="0.25">
      <c r="B42" s="53" t="s">
        <v>19</v>
      </c>
      <c r="C42" s="53"/>
      <c r="D42" s="53"/>
      <c r="E42" s="6" t="s">
        <v>6</v>
      </c>
    </row>
    <row r="43" spans="1:5" x14ac:dyDescent="0.25">
      <c r="A43" s="25"/>
      <c r="B43" s="25"/>
      <c r="C43" s="25"/>
      <c r="D43" s="25"/>
      <c r="E43" s="25"/>
    </row>
    <row r="44" spans="1:5" x14ac:dyDescent="0.25">
      <c r="A44" s="57" t="s">
        <v>40</v>
      </c>
      <c r="B44" s="57"/>
      <c r="C44" s="57"/>
      <c r="D44" s="57"/>
      <c r="E44" s="5"/>
    </row>
    <row r="45" spans="1:5" x14ac:dyDescent="0.25">
      <c r="B45" s="53" t="s">
        <v>19</v>
      </c>
      <c r="C45" s="53"/>
      <c r="D45" s="53"/>
      <c r="E45" s="6" t="s">
        <v>6</v>
      </c>
    </row>
    <row r="47" spans="1:5" x14ac:dyDescent="0.25">
      <c r="A47" s="2" t="s">
        <v>61</v>
      </c>
    </row>
    <row r="48" spans="1:5" x14ac:dyDescent="0.25">
      <c r="A48" s="14" t="s">
        <v>33</v>
      </c>
    </row>
    <row r="49" spans="1:2" x14ac:dyDescent="0.25">
      <c r="A49" s="2" t="s">
        <v>39</v>
      </c>
      <c r="B49" s="15">
        <v>35641.550000000003</v>
      </c>
    </row>
    <row r="50" spans="1:2" ht="30" x14ac:dyDescent="0.25">
      <c r="A50" s="27" t="s">
        <v>55</v>
      </c>
      <c r="B50" s="16"/>
    </row>
    <row r="51" spans="1:2" x14ac:dyDescent="0.25">
      <c r="A51" s="2" t="s">
        <v>34</v>
      </c>
      <c r="B51" s="16">
        <v>148509.1</v>
      </c>
    </row>
    <row r="52" spans="1:2" x14ac:dyDescent="0.25">
      <c r="A52" s="27" t="s">
        <v>44</v>
      </c>
      <c r="B52" s="16">
        <f>3*150</f>
        <v>450</v>
      </c>
    </row>
    <row r="53" spans="1:2" x14ac:dyDescent="0.25">
      <c r="A53" s="27" t="s">
        <v>45</v>
      </c>
      <c r="B53" s="16">
        <f>3*150</f>
        <v>450</v>
      </c>
    </row>
    <row r="54" spans="1:2" ht="30" x14ac:dyDescent="0.25">
      <c r="A54" s="27" t="s">
        <v>36</v>
      </c>
      <c r="B54" s="16">
        <f>E32</f>
        <v>134773.64500000002</v>
      </c>
    </row>
    <row r="55" spans="1:2" x14ac:dyDescent="0.25">
      <c r="A55" s="17" t="s">
        <v>35</v>
      </c>
      <c r="B55" s="18">
        <f>B49+B51+B52+B53-B54</f>
        <v>50277.005000000005</v>
      </c>
    </row>
  </sheetData>
  <mergeCells count="30"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2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2" t="s">
        <v>11</v>
      </c>
      <c r="B1" s="42"/>
      <c r="C1" s="42"/>
      <c r="D1" s="42"/>
      <c r="E1" s="42"/>
    </row>
    <row r="2" spans="1:5" ht="36.75" customHeight="1" x14ac:dyDescent="0.25">
      <c r="A2" s="43" t="s">
        <v>12</v>
      </c>
      <c r="B2" s="44"/>
      <c r="C2" s="44"/>
      <c r="D2" s="44"/>
      <c r="E2" s="44"/>
    </row>
    <row r="3" spans="1:5" x14ac:dyDescent="0.25">
      <c r="A3" s="45" t="s">
        <v>62</v>
      </c>
      <c r="B3" s="45"/>
      <c r="C3" s="45"/>
      <c r="D3" s="45"/>
      <c r="E3" s="45"/>
    </row>
    <row r="4" spans="1:5" s="1" customFormat="1" ht="15.75" x14ac:dyDescent="0.25">
      <c r="A4" s="21" t="s">
        <v>13</v>
      </c>
      <c r="B4" s="4"/>
      <c r="C4" s="4"/>
      <c r="D4" s="46" t="s">
        <v>63</v>
      </c>
      <c r="E4" s="46"/>
    </row>
    <row r="5" spans="1:5" x14ac:dyDescent="0.25">
      <c r="A5" s="37"/>
      <c r="B5" s="4"/>
      <c r="C5" s="4"/>
      <c r="D5" s="4"/>
      <c r="E5" s="4"/>
    </row>
    <row r="6" spans="1:5" ht="15" customHeight="1" x14ac:dyDescent="0.25">
      <c r="A6" s="47" t="s">
        <v>0</v>
      </c>
      <c r="B6" s="47"/>
      <c r="C6" s="47"/>
      <c r="D6" s="47"/>
      <c r="E6" s="47"/>
    </row>
    <row r="7" spans="1:5" ht="17.25" customHeight="1" x14ac:dyDescent="0.25">
      <c r="A7" s="41" t="s">
        <v>27</v>
      </c>
      <c r="B7" s="41"/>
      <c r="C7" s="41"/>
      <c r="D7" s="41"/>
      <c r="E7" s="41"/>
    </row>
    <row r="8" spans="1:5" ht="17.25" customHeight="1" x14ac:dyDescent="0.25">
      <c r="A8" s="49" t="s">
        <v>1</v>
      </c>
      <c r="B8" s="49"/>
      <c r="C8" s="49"/>
      <c r="D8" s="49"/>
      <c r="E8" s="49"/>
    </row>
    <row r="9" spans="1:5" ht="14.25" customHeight="1" x14ac:dyDescent="0.25">
      <c r="A9" s="47" t="s">
        <v>37</v>
      </c>
      <c r="B9" s="47"/>
      <c r="C9" s="47"/>
      <c r="D9" s="47"/>
      <c r="E9" s="47"/>
    </row>
    <row r="10" spans="1:5" ht="22.5" customHeight="1" x14ac:dyDescent="0.25">
      <c r="A10" s="50" t="s">
        <v>14</v>
      </c>
      <c r="B10" s="51"/>
      <c r="C10" s="51"/>
      <c r="D10" s="51"/>
      <c r="E10" s="51"/>
    </row>
    <row r="11" spans="1:5" ht="34.5" customHeight="1" x14ac:dyDescent="0.25">
      <c r="A11" s="47" t="s">
        <v>38</v>
      </c>
      <c r="B11" s="47"/>
      <c r="C11" s="47"/>
      <c r="D11" s="47"/>
      <c r="E11" s="47"/>
    </row>
    <row r="12" spans="1:5" ht="18" customHeight="1" x14ac:dyDescent="0.25">
      <c r="A12" s="49" t="s">
        <v>15</v>
      </c>
      <c r="B12" s="52"/>
      <c r="C12" s="52"/>
      <c r="D12" s="52"/>
      <c r="E12" s="52"/>
    </row>
    <row r="13" spans="1:5" ht="15" customHeight="1" x14ac:dyDescent="0.25">
      <c r="A13" s="47" t="s">
        <v>24</v>
      </c>
      <c r="B13" s="47"/>
      <c r="C13" s="47"/>
      <c r="D13" s="47"/>
      <c r="E13" s="47"/>
    </row>
    <row r="14" spans="1:5" ht="15" customHeight="1" x14ac:dyDescent="0.25">
      <c r="A14" s="49" t="s">
        <v>2</v>
      </c>
      <c r="B14" s="52"/>
      <c r="C14" s="52"/>
      <c r="D14" s="52"/>
      <c r="E14" s="52"/>
    </row>
    <row r="15" spans="1:5" ht="18.75" customHeight="1" x14ac:dyDescent="0.25">
      <c r="A15" s="47" t="s">
        <v>52</v>
      </c>
      <c r="B15" s="47"/>
      <c r="C15" s="47"/>
      <c r="D15" s="47"/>
      <c r="E15" s="47"/>
    </row>
    <row r="16" spans="1:5" x14ac:dyDescent="0.25">
      <c r="A16" s="49" t="s">
        <v>16</v>
      </c>
      <c r="B16" s="52"/>
      <c r="C16" s="52"/>
      <c r="D16" s="52"/>
      <c r="E16" s="52"/>
    </row>
    <row r="17" spans="1:7" ht="36.75" customHeight="1" x14ac:dyDescent="0.25">
      <c r="A17" s="47" t="s">
        <v>17</v>
      </c>
      <c r="B17" s="47"/>
      <c r="C17" s="47"/>
      <c r="D17" s="47"/>
      <c r="E17" s="47"/>
    </row>
    <row r="18" spans="1:7" ht="69" customHeight="1" x14ac:dyDescent="0.25">
      <c r="A18" s="47" t="s">
        <v>28</v>
      </c>
      <c r="B18" s="47"/>
      <c r="C18" s="47"/>
      <c r="D18" s="47"/>
      <c r="E18" s="47"/>
    </row>
    <row r="19" spans="1:7" ht="35.25" customHeight="1" x14ac:dyDescent="0.25">
      <c r="A19" s="48" t="s">
        <v>29</v>
      </c>
      <c r="B19" s="48"/>
      <c r="C19" s="48"/>
      <c r="D19" s="48"/>
      <c r="E19" s="48"/>
    </row>
    <row r="20" spans="1:7" ht="19.5" customHeight="1" x14ac:dyDescent="0.25">
      <c r="A20" s="48"/>
      <c r="B20" s="48"/>
      <c r="C20" s="48"/>
      <c r="D20" s="48"/>
      <c r="E20" s="48"/>
      <c r="F20" s="2">
        <v>1966.5</v>
      </c>
      <c r="G20" s="2">
        <v>3</v>
      </c>
    </row>
    <row r="21" spans="1:7" ht="135" x14ac:dyDescent="0.25">
      <c r="A21" s="30" t="s">
        <v>7</v>
      </c>
      <c r="B21" s="30" t="s">
        <v>10</v>
      </c>
      <c r="C21" s="30" t="s">
        <v>3</v>
      </c>
      <c r="D21" s="30" t="s">
        <v>9</v>
      </c>
      <c r="E21" s="30" t="s">
        <v>8</v>
      </c>
    </row>
    <row r="22" spans="1:7" ht="78.75" x14ac:dyDescent="0.25">
      <c r="A22" s="19" t="s">
        <v>41</v>
      </c>
      <c r="B22" s="32" t="s">
        <v>42</v>
      </c>
      <c r="C22" s="30" t="s">
        <v>4</v>
      </c>
      <c r="D22" s="30">
        <v>14.81</v>
      </c>
      <c r="E22" s="31">
        <f>D22*F20*G20</f>
        <v>87371.595000000001</v>
      </c>
    </row>
    <row r="23" spans="1:7" ht="38.25" x14ac:dyDescent="0.25">
      <c r="A23" s="7" t="s">
        <v>22</v>
      </c>
      <c r="B23" s="32" t="s">
        <v>23</v>
      </c>
      <c r="C23" s="30" t="s">
        <v>4</v>
      </c>
      <c r="D23" s="30">
        <v>0</v>
      </c>
      <c r="E23" s="31">
        <v>0</v>
      </c>
    </row>
    <row r="24" spans="1:7" x14ac:dyDescent="0.25">
      <c r="A24" s="7" t="s">
        <v>43</v>
      </c>
      <c r="B24" s="32" t="s">
        <v>25</v>
      </c>
      <c r="C24" s="30" t="s">
        <v>4</v>
      </c>
      <c r="D24" s="30">
        <v>5.42</v>
      </c>
      <c r="E24" s="31">
        <f>D24*F20*G20</f>
        <v>31975.29</v>
      </c>
    </row>
    <row r="25" spans="1:7" x14ac:dyDescent="0.25">
      <c r="A25" s="7" t="s">
        <v>46</v>
      </c>
      <c r="B25" s="32" t="s">
        <v>64</v>
      </c>
      <c r="C25" s="30" t="s">
        <v>31</v>
      </c>
      <c r="D25" s="30"/>
      <c r="E25" s="20">
        <v>1919.06</v>
      </c>
    </row>
    <row r="26" spans="1:7" x14ac:dyDescent="0.25">
      <c r="A26" s="7" t="s">
        <v>47</v>
      </c>
      <c r="B26" s="32" t="s">
        <v>64</v>
      </c>
      <c r="C26" s="30" t="s">
        <v>31</v>
      </c>
      <c r="D26" s="30"/>
      <c r="E26" s="31">
        <v>5388.35</v>
      </c>
    </row>
    <row r="27" spans="1:7" x14ac:dyDescent="0.25">
      <c r="A27" s="7" t="s">
        <v>48</v>
      </c>
      <c r="B27" s="32" t="s">
        <v>64</v>
      </c>
      <c r="C27" s="30" t="s">
        <v>31</v>
      </c>
      <c r="D27" s="30"/>
      <c r="E27" s="31">
        <v>3004.4</v>
      </c>
    </row>
    <row r="28" spans="1:7" x14ac:dyDescent="0.25">
      <c r="A28" s="7" t="s">
        <v>30</v>
      </c>
      <c r="B28" s="32" t="s">
        <v>64</v>
      </c>
      <c r="C28" s="30" t="s">
        <v>31</v>
      </c>
      <c r="D28" s="30"/>
      <c r="E28" s="31">
        <f>7662.04+1676.39-142.8</f>
        <v>9195.630000000001</v>
      </c>
    </row>
    <row r="29" spans="1:7" x14ac:dyDescent="0.25">
      <c r="A29" s="7" t="s">
        <v>73</v>
      </c>
      <c r="B29" s="32" t="s">
        <v>64</v>
      </c>
      <c r="C29" s="30" t="s">
        <v>31</v>
      </c>
      <c r="D29" s="30"/>
      <c r="E29" s="31">
        <v>249.23</v>
      </c>
    </row>
    <row r="30" spans="1:7" x14ac:dyDescent="0.25">
      <c r="A30" s="7" t="s">
        <v>68</v>
      </c>
      <c r="B30" s="32" t="s">
        <v>70</v>
      </c>
      <c r="C30" s="30" t="s">
        <v>49</v>
      </c>
      <c r="D30" s="30">
        <v>7</v>
      </c>
      <c r="E30" s="31">
        <f>D30*235.95</f>
        <v>1651.6499999999999</v>
      </c>
    </row>
    <row r="31" spans="1:7" ht="30" x14ac:dyDescent="0.25">
      <c r="A31" s="7" t="s">
        <v>69</v>
      </c>
      <c r="B31" s="32" t="s">
        <v>71</v>
      </c>
      <c r="C31" s="30" t="s">
        <v>49</v>
      </c>
      <c r="D31" s="30">
        <v>8</v>
      </c>
      <c r="E31" s="31">
        <f t="shared" ref="E31" si="0">D31*235.95</f>
        <v>1887.6</v>
      </c>
    </row>
    <row r="32" spans="1:7" ht="30" x14ac:dyDescent="0.25">
      <c r="A32" s="7" t="s">
        <v>76</v>
      </c>
      <c r="B32" s="32" t="s">
        <v>72</v>
      </c>
      <c r="C32" s="30" t="s">
        <v>31</v>
      </c>
      <c r="D32" s="30"/>
      <c r="E32" s="31">
        <v>2621.7</v>
      </c>
    </row>
    <row r="33" spans="1:5" x14ac:dyDescent="0.25">
      <c r="A33" s="7" t="s">
        <v>75</v>
      </c>
      <c r="B33" s="32" t="s">
        <v>72</v>
      </c>
      <c r="C33" s="30" t="s">
        <v>31</v>
      </c>
      <c r="D33" s="30"/>
      <c r="E33" s="31">
        <v>2501.5</v>
      </c>
    </row>
    <row r="34" spans="1:5" ht="30" x14ac:dyDescent="0.25">
      <c r="A34" s="7" t="s">
        <v>74</v>
      </c>
      <c r="B34" s="32" t="s">
        <v>72</v>
      </c>
      <c r="C34" s="30" t="s">
        <v>31</v>
      </c>
      <c r="D34" s="30"/>
      <c r="E34" s="31">
        <v>16428.7</v>
      </c>
    </row>
    <row r="35" spans="1:5" x14ac:dyDescent="0.25">
      <c r="A35" s="23"/>
      <c r="B35" s="32"/>
      <c r="C35" s="30"/>
      <c r="D35" s="24"/>
      <c r="E35" s="31"/>
    </row>
    <row r="36" spans="1:5" s="14" customFormat="1" ht="14.25" x14ac:dyDescent="0.2">
      <c r="A36" s="10" t="s">
        <v>26</v>
      </c>
      <c r="B36" s="11"/>
      <c r="C36" s="12"/>
      <c r="D36" s="12"/>
      <c r="E36" s="13">
        <f>SUM(E22:E35)</f>
        <v>164194.70500000005</v>
      </c>
    </row>
    <row r="38" spans="1:5" ht="34.5" customHeight="1" x14ac:dyDescent="0.25">
      <c r="A38" s="54" t="s">
        <v>77</v>
      </c>
      <c r="B38" s="54"/>
      <c r="C38" s="54"/>
      <c r="D38" s="54"/>
      <c r="E38" s="54"/>
    </row>
    <row r="39" spans="1:5" ht="34.5" customHeight="1" x14ac:dyDescent="0.25">
      <c r="A39" s="47" t="s">
        <v>21</v>
      </c>
      <c r="B39" s="47"/>
      <c r="C39" s="47"/>
      <c r="D39" s="47"/>
      <c r="E39" s="47"/>
    </row>
    <row r="40" spans="1:5" ht="19.5" customHeight="1" x14ac:dyDescent="0.25">
      <c r="A40" s="47" t="s">
        <v>20</v>
      </c>
      <c r="B40" s="47"/>
      <c r="C40" s="47"/>
      <c r="D40" s="47"/>
      <c r="E40" s="47"/>
    </row>
    <row r="41" spans="1:5" ht="33" customHeight="1" x14ac:dyDescent="0.25">
      <c r="A41" s="47" t="s">
        <v>32</v>
      </c>
      <c r="B41" s="47"/>
      <c r="C41" s="47"/>
      <c r="D41" s="47"/>
      <c r="E41" s="47"/>
    </row>
    <row r="42" spans="1:5" x14ac:dyDescent="0.25">
      <c r="A42" s="47" t="s">
        <v>18</v>
      </c>
      <c r="B42" s="47"/>
      <c r="C42" s="47"/>
      <c r="D42" s="47"/>
      <c r="E42" s="47"/>
    </row>
    <row r="43" spans="1:5" x14ac:dyDescent="0.25">
      <c r="A43" s="55" t="s">
        <v>5</v>
      </c>
      <c r="B43" s="55"/>
      <c r="C43" s="55"/>
      <c r="D43" s="55"/>
      <c r="E43" s="55"/>
    </row>
    <row r="44" spans="1:5" x14ac:dyDescent="0.25">
      <c r="A44" s="47" t="s">
        <v>18</v>
      </c>
      <c r="B44" s="47"/>
      <c r="C44" s="47"/>
      <c r="D44" s="47"/>
      <c r="E44" s="47"/>
    </row>
    <row r="45" spans="1:5" x14ac:dyDescent="0.25">
      <c r="A45" s="56" t="s">
        <v>54</v>
      </c>
      <c r="B45" s="56"/>
      <c r="C45" s="56"/>
      <c r="D45" s="56"/>
      <c r="E45" s="5"/>
    </row>
    <row r="46" spans="1:5" x14ac:dyDescent="0.25">
      <c r="B46" s="53" t="s">
        <v>19</v>
      </c>
      <c r="C46" s="53"/>
      <c r="D46" s="53"/>
      <c r="E46" s="6" t="s">
        <v>6</v>
      </c>
    </row>
    <row r="47" spans="1:5" x14ac:dyDescent="0.25">
      <c r="A47" s="36"/>
      <c r="B47" s="36"/>
      <c r="C47" s="36"/>
      <c r="D47" s="36"/>
      <c r="E47" s="36"/>
    </row>
    <row r="48" spans="1:5" x14ac:dyDescent="0.25">
      <c r="A48" s="57" t="s">
        <v>78</v>
      </c>
      <c r="B48" s="57"/>
      <c r="C48" s="57"/>
      <c r="D48" s="57"/>
      <c r="E48" s="5"/>
    </row>
    <row r="49" spans="1:5" x14ac:dyDescent="0.25">
      <c r="B49" s="53" t="s">
        <v>19</v>
      </c>
      <c r="C49" s="53"/>
      <c r="D49" s="53"/>
      <c r="E49" s="6" t="s">
        <v>6</v>
      </c>
    </row>
    <row r="51" spans="1:5" x14ac:dyDescent="0.25">
      <c r="A51" s="2" t="s">
        <v>61</v>
      </c>
    </row>
    <row r="52" spans="1:5" x14ac:dyDescent="0.25">
      <c r="A52" s="14" t="s">
        <v>33</v>
      </c>
    </row>
    <row r="53" spans="1:5" x14ac:dyDescent="0.25">
      <c r="A53" s="2" t="s">
        <v>39</v>
      </c>
      <c r="B53" s="15">
        <f>'1кв'!B55</f>
        <v>50277.005000000005</v>
      </c>
    </row>
    <row r="54" spans="1:5" ht="30" x14ac:dyDescent="0.25">
      <c r="A54" s="35" t="s">
        <v>79</v>
      </c>
      <c r="B54" s="16"/>
    </row>
    <row r="55" spans="1:5" x14ac:dyDescent="0.25">
      <c r="A55" s="2" t="s">
        <v>34</v>
      </c>
      <c r="B55" s="16">
        <v>151701.13</v>
      </c>
    </row>
    <row r="56" spans="1:5" x14ac:dyDescent="0.25">
      <c r="A56" s="35" t="s">
        <v>44</v>
      </c>
      <c r="B56" s="16">
        <f>3*150</f>
        <v>450</v>
      </c>
    </row>
    <row r="57" spans="1:5" x14ac:dyDescent="0.25">
      <c r="A57" s="35" t="s">
        <v>45</v>
      </c>
      <c r="B57" s="16">
        <f>3*150</f>
        <v>450</v>
      </c>
    </row>
    <row r="58" spans="1:5" ht="30" x14ac:dyDescent="0.25">
      <c r="A58" s="35" t="s">
        <v>36</v>
      </c>
      <c r="B58" s="16">
        <f>E36</f>
        <v>164194.70500000005</v>
      </c>
    </row>
    <row r="59" spans="1:5" x14ac:dyDescent="0.25">
      <c r="A59" s="17" t="s">
        <v>35</v>
      </c>
      <c r="B59" s="18">
        <f>B53+B55+B56+B57-B58</f>
        <v>38683.429999999964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9:D49"/>
    <mergeCell ref="A20:E20"/>
    <mergeCell ref="A38:E38"/>
    <mergeCell ref="A39:E39"/>
    <mergeCell ref="A40:E40"/>
    <mergeCell ref="A41:E41"/>
    <mergeCell ref="A42:E42"/>
    <mergeCell ref="A43:E43"/>
    <mergeCell ref="A44:E44"/>
    <mergeCell ref="A45:D45"/>
    <mergeCell ref="B46:D46"/>
    <mergeCell ref="A48:D48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3" zoomScaleSheetLayoutView="100" workbookViewId="0">
      <selection activeCell="E29" sqref="E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2" t="s">
        <v>11</v>
      </c>
      <c r="B1" s="42"/>
      <c r="C1" s="42"/>
      <c r="D1" s="42"/>
      <c r="E1" s="42"/>
    </row>
    <row r="2" spans="1:5" ht="36.75" customHeight="1" x14ac:dyDescent="0.25">
      <c r="A2" s="43" t="s">
        <v>12</v>
      </c>
      <c r="B2" s="44"/>
      <c r="C2" s="44"/>
      <c r="D2" s="44"/>
      <c r="E2" s="44"/>
    </row>
    <row r="3" spans="1:5" x14ac:dyDescent="0.25">
      <c r="A3" s="45" t="s">
        <v>65</v>
      </c>
      <c r="B3" s="45"/>
      <c r="C3" s="45"/>
      <c r="D3" s="45"/>
      <c r="E3" s="45"/>
    </row>
    <row r="4" spans="1:5" s="1" customFormat="1" ht="15.75" x14ac:dyDescent="0.25">
      <c r="A4" s="21" t="s">
        <v>13</v>
      </c>
      <c r="B4" s="4"/>
      <c r="C4" s="4"/>
      <c r="D4" s="46" t="s">
        <v>66</v>
      </c>
      <c r="E4" s="46"/>
    </row>
    <row r="5" spans="1:5" x14ac:dyDescent="0.25">
      <c r="A5" s="37"/>
      <c r="B5" s="4"/>
      <c r="C5" s="4"/>
      <c r="D5" s="4"/>
      <c r="E5" s="4"/>
    </row>
    <row r="6" spans="1:5" ht="15" customHeight="1" x14ac:dyDescent="0.25">
      <c r="A6" s="47" t="s">
        <v>0</v>
      </c>
      <c r="B6" s="47"/>
      <c r="C6" s="47"/>
      <c r="D6" s="47"/>
      <c r="E6" s="47"/>
    </row>
    <row r="7" spans="1:5" ht="17.25" customHeight="1" x14ac:dyDescent="0.25">
      <c r="A7" s="41" t="s">
        <v>27</v>
      </c>
      <c r="B7" s="41"/>
      <c r="C7" s="41"/>
      <c r="D7" s="41"/>
      <c r="E7" s="41"/>
    </row>
    <row r="8" spans="1:5" ht="17.25" customHeight="1" x14ac:dyDescent="0.25">
      <c r="A8" s="49" t="s">
        <v>1</v>
      </c>
      <c r="B8" s="49"/>
      <c r="C8" s="49"/>
      <c r="D8" s="49"/>
      <c r="E8" s="49"/>
    </row>
    <row r="9" spans="1:5" ht="14.25" customHeight="1" x14ac:dyDescent="0.25">
      <c r="A9" s="47" t="s">
        <v>37</v>
      </c>
      <c r="B9" s="47"/>
      <c r="C9" s="47"/>
      <c r="D9" s="47"/>
      <c r="E9" s="47"/>
    </row>
    <row r="10" spans="1:5" ht="22.5" customHeight="1" x14ac:dyDescent="0.25">
      <c r="A10" s="50" t="s">
        <v>14</v>
      </c>
      <c r="B10" s="51"/>
      <c r="C10" s="51"/>
      <c r="D10" s="51"/>
      <c r="E10" s="51"/>
    </row>
    <row r="11" spans="1:5" ht="34.5" customHeight="1" x14ac:dyDescent="0.25">
      <c r="A11" s="47" t="s">
        <v>38</v>
      </c>
      <c r="B11" s="47"/>
      <c r="C11" s="47"/>
      <c r="D11" s="47"/>
      <c r="E11" s="47"/>
    </row>
    <row r="12" spans="1:5" ht="18" customHeight="1" x14ac:dyDescent="0.25">
      <c r="A12" s="49" t="s">
        <v>15</v>
      </c>
      <c r="B12" s="52"/>
      <c r="C12" s="52"/>
      <c r="D12" s="52"/>
      <c r="E12" s="52"/>
    </row>
    <row r="13" spans="1:5" ht="15" customHeight="1" x14ac:dyDescent="0.25">
      <c r="A13" s="47" t="s">
        <v>24</v>
      </c>
      <c r="B13" s="47"/>
      <c r="C13" s="47"/>
      <c r="D13" s="47"/>
      <c r="E13" s="47"/>
    </row>
    <row r="14" spans="1:5" ht="15" customHeight="1" x14ac:dyDescent="0.25">
      <c r="A14" s="49" t="s">
        <v>2</v>
      </c>
      <c r="B14" s="52"/>
      <c r="C14" s="52"/>
      <c r="D14" s="52"/>
      <c r="E14" s="52"/>
    </row>
    <row r="15" spans="1:5" ht="18.75" customHeight="1" x14ac:dyDescent="0.25">
      <c r="A15" s="47" t="s">
        <v>52</v>
      </c>
      <c r="B15" s="47"/>
      <c r="C15" s="47"/>
      <c r="D15" s="47"/>
      <c r="E15" s="47"/>
    </row>
    <row r="16" spans="1:5" x14ac:dyDescent="0.25">
      <c r="A16" s="49" t="s">
        <v>16</v>
      </c>
      <c r="B16" s="52"/>
      <c r="C16" s="52"/>
      <c r="D16" s="52"/>
      <c r="E16" s="52"/>
    </row>
    <row r="17" spans="1:7" ht="36.75" customHeight="1" x14ac:dyDescent="0.25">
      <c r="A17" s="47" t="s">
        <v>17</v>
      </c>
      <c r="B17" s="47"/>
      <c r="C17" s="47"/>
      <c r="D17" s="47"/>
      <c r="E17" s="47"/>
    </row>
    <row r="18" spans="1:7" ht="69" customHeight="1" x14ac:dyDescent="0.25">
      <c r="A18" s="47" t="s">
        <v>28</v>
      </c>
      <c r="B18" s="47"/>
      <c r="C18" s="47"/>
      <c r="D18" s="47"/>
      <c r="E18" s="47"/>
    </row>
    <row r="19" spans="1:7" ht="35.25" customHeight="1" x14ac:dyDescent="0.25">
      <c r="A19" s="48" t="s">
        <v>29</v>
      </c>
      <c r="B19" s="48"/>
      <c r="C19" s="48"/>
      <c r="D19" s="48"/>
      <c r="E19" s="48"/>
    </row>
    <row r="20" spans="1:7" ht="19.5" customHeight="1" x14ac:dyDescent="0.25">
      <c r="A20" s="48"/>
      <c r="B20" s="48"/>
      <c r="C20" s="48"/>
      <c r="D20" s="48"/>
      <c r="E20" s="48"/>
      <c r="F20" s="2">
        <v>1966.5</v>
      </c>
      <c r="G20" s="2">
        <v>3</v>
      </c>
    </row>
    <row r="21" spans="1:7" ht="135" x14ac:dyDescent="0.25">
      <c r="A21" s="30" t="s">
        <v>7</v>
      </c>
      <c r="B21" s="30" t="s">
        <v>10</v>
      </c>
      <c r="C21" s="30" t="s">
        <v>3</v>
      </c>
      <c r="D21" s="30" t="s">
        <v>9</v>
      </c>
      <c r="E21" s="30" t="s">
        <v>8</v>
      </c>
    </row>
    <row r="22" spans="1:7" ht="78.75" x14ac:dyDescent="0.25">
      <c r="A22" s="19" t="s">
        <v>41</v>
      </c>
      <c r="B22" s="32" t="s">
        <v>42</v>
      </c>
      <c r="C22" s="30" t="s">
        <v>4</v>
      </c>
      <c r="D22" s="30">
        <v>16.59</v>
      </c>
      <c r="E22" s="31">
        <f>D22*F20*G20</f>
        <v>97872.705000000002</v>
      </c>
    </row>
    <row r="23" spans="1:7" ht="38.25" x14ac:dyDescent="0.25">
      <c r="A23" s="7" t="s">
        <v>22</v>
      </c>
      <c r="B23" s="32" t="s">
        <v>23</v>
      </c>
      <c r="C23" s="30" t="s">
        <v>4</v>
      </c>
      <c r="D23" s="30">
        <v>0</v>
      </c>
      <c r="E23" s="31">
        <v>0</v>
      </c>
    </row>
    <row r="24" spans="1:7" x14ac:dyDescent="0.25">
      <c r="A24" s="7" t="s">
        <v>43</v>
      </c>
      <c r="B24" s="32" t="s">
        <v>25</v>
      </c>
      <c r="C24" s="30" t="s">
        <v>4</v>
      </c>
      <c r="D24" s="30">
        <v>6.06</v>
      </c>
      <c r="E24" s="31">
        <f>D24*F20*G20</f>
        <v>35750.97</v>
      </c>
    </row>
    <row r="25" spans="1:7" x14ac:dyDescent="0.25">
      <c r="A25" s="7" t="s">
        <v>46</v>
      </c>
      <c r="B25" s="32" t="s">
        <v>67</v>
      </c>
      <c r="C25" s="30" t="s">
        <v>31</v>
      </c>
      <c r="D25" s="30"/>
      <c r="E25" s="20">
        <v>331.12</v>
      </c>
    </row>
    <row r="26" spans="1:7" x14ac:dyDescent="0.25">
      <c r="A26" s="7" t="s">
        <v>47</v>
      </c>
      <c r="B26" s="32" t="s">
        <v>67</v>
      </c>
      <c r="C26" s="30" t="s">
        <v>31</v>
      </c>
      <c r="D26" s="30"/>
      <c r="E26" s="31">
        <v>3375.6</v>
      </c>
    </row>
    <row r="27" spans="1:7" x14ac:dyDescent="0.25">
      <c r="A27" s="7" t="s">
        <v>48</v>
      </c>
      <c r="B27" s="32" t="s">
        <v>67</v>
      </c>
      <c r="C27" s="30" t="s">
        <v>31</v>
      </c>
      <c r="D27" s="30"/>
      <c r="E27" s="31">
        <v>518.39</v>
      </c>
    </row>
    <row r="28" spans="1:7" x14ac:dyDescent="0.25">
      <c r="A28" s="7" t="s">
        <v>80</v>
      </c>
      <c r="B28" s="32" t="s">
        <v>67</v>
      </c>
      <c r="C28" s="30" t="s">
        <v>31</v>
      </c>
      <c r="D28" s="30"/>
      <c r="E28" s="31">
        <v>391.65</v>
      </c>
    </row>
    <row r="29" spans="1:7" x14ac:dyDescent="0.25">
      <c r="A29" s="7" t="s">
        <v>30</v>
      </c>
      <c r="B29" s="32" t="s">
        <v>67</v>
      </c>
      <c r="C29" s="30" t="s">
        <v>31</v>
      </c>
      <c r="D29" s="30"/>
      <c r="E29" s="31">
        <v>2406.39</v>
      </c>
    </row>
    <row r="30" spans="1:7" x14ac:dyDescent="0.25">
      <c r="A30" s="23"/>
      <c r="B30" s="32"/>
      <c r="C30" s="30"/>
      <c r="D30" s="24"/>
      <c r="E30" s="31"/>
    </row>
    <row r="31" spans="1:7" s="14" customFormat="1" ht="14.25" x14ac:dyDescent="0.2">
      <c r="A31" s="10" t="s">
        <v>26</v>
      </c>
      <c r="B31" s="11"/>
      <c r="C31" s="12"/>
      <c r="D31" s="12"/>
      <c r="E31" s="13">
        <f>SUM(E22:E30)</f>
        <v>140646.82500000001</v>
      </c>
    </row>
    <row r="33" spans="1:5" ht="34.5" customHeight="1" x14ac:dyDescent="0.25">
      <c r="A33" s="54" t="s">
        <v>81</v>
      </c>
      <c r="B33" s="54"/>
      <c r="C33" s="54"/>
      <c r="D33" s="54"/>
      <c r="E33" s="54"/>
    </row>
    <row r="34" spans="1:5" ht="34.5" customHeight="1" x14ac:dyDescent="0.25">
      <c r="A34" s="47" t="s">
        <v>21</v>
      </c>
      <c r="B34" s="47"/>
      <c r="C34" s="47"/>
      <c r="D34" s="47"/>
      <c r="E34" s="47"/>
    </row>
    <row r="35" spans="1:5" ht="19.5" customHeight="1" x14ac:dyDescent="0.25">
      <c r="A35" s="47" t="s">
        <v>20</v>
      </c>
      <c r="B35" s="47"/>
      <c r="C35" s="47"/>
      <c r="D35" s="47"/>
      <c r="E35" s="47"/>
    </row>
    <row r="36" spans="1:5" ht="33" customHeight="1" x14ac:dyDescent="0.25">
      <c r="A36" s="47" t="s">
        <v>32</v>
      </c>
      <c r="B36" s="47"/>
      <c r="C36" s="47"/>
      <c r="D36" s="47"/>
      <c r="E36" s="47"/>
    </row>
    <row r="37" spans="1:5" x14ac:dyDescent="0.25">
      <c r="A37" s="47" t="s">
        <v>18</v>
      </c>
      <c r="B37" s="47"/>
      <c r="C37" s="47"/>
      <c r="D37" s="47"/>
      <c r="E37" s="47"/>
    </row>
    <row r="38" spans="1:5" x14ac:dyDescent="0.25">
      <c r="A38" s="55" t="s">
        <v>5</v>
      </c>
      <c r="B38" s="55"/>
      <c r="C38" s="55"/>
      <c r="D38" s="55"/>
      <c r="E38" s="55"/>
    </row>
    <row r="39" spans="1:5" x14ac:dyDescent="0.25">
      <c r="A39" s="47" t="s">
        <v>18</v>
      </c>
      <c r="B39" s="47"/>
      <c r="C39" s="47"/>
      <c r="D39" s="47"/>
      <c r="E39" s="47"/>
    </row>
    <row r="40" spans="1:5" x14ac:dyDescent="0.25">
      <c r="A40" s="56" t="s">
        <v>54</v>
      </c>
      <c r="B40" s="56"/>
      <c r="C40" s="56"/>
      <c r="D40" s="56"/>
      <c r="E40" s="5"/>
    </row>
    <row r="41" spans="1:5" x14ac:dyDescent="0.25">
      <c r="B41" s="53" t="s">
        <v>19</v>
      </c>
      <c r="C41" s="53"/>
      <c r="D41" s="53"/>
      <c r="E41" s="6" t="s">
        <v>6</v>
      </c>
    </row>
    <row r="42" spans="1:5" x14ac:dyDescent="0.25">
      <c r="A42" s="36"/>
      <c r="B42" s="36"/>
      <c r="C42" s="36"/>
      <c r="D42" s="36"/>
      <c r="E42" s="36"/>
    </row>
    <row r="43" spans="1:5" x14ac:dyDescent="0.25">
      <c r="A43" s="57" t="s">
        <v>78</v>
      </c>
      <c r="B43" s="57"/>
      <c r="C43" s="57"/>
      <c r="D43" s="57"/>
      <c r="E43" s="5"/>
    </row>
    <row r="44" spans="1:5" x14ac:dyDescent="0.25">
      <c r="B44" s="53" t="s">
        <v>19</v>
      </c>
      <c r="C44" s="53"/>
      <c r="D44" s="53"/>
      <c r="E44" s="6" t="s">
        <v>6</v>
      </c>
    </row>
    <row r="46" spans="1:5" x14ac:dyDescent="0.25">
      <c r="A46" s="2" t="s">
        <v>61</v>
      </c>
    </row>
    <row r="47" spans="1:5" x14ac:dyDescent="0.25">
      <c r="A47" s="14" t="s">
        <v>33</v>
      </c>
    </row>
    <row r="48" spans="1:5" x14ac:dyDescent="0.25">
      <c r="A48" s="2" t="s">
        <v>39</v>
      </c>
      <c r="B48" s="15">
        <f>'2кв'!B59</f>
        <v>38683.429999999964</v>
      </c>
    </row>
    <row r="49" spans="1:2" ht="30" x14ac:dyDescent="0.25">
      <c r="A49" s="35" t="s">
        <v>82</v>
      </c>
      <c r="B49" s="16"/>
    </row>
    <row r="50" spans="1:2" x14ac:dyDescent="0.25">
      <c r="A50" s="2" t="s">
        <v>34</v>
      </c>
      <c r="B50" s="16">
        <v>156014.56</v>
      </c>
    </row>
    <row r="51" spans="1:2" x14ac:dyDescent="0.25">
      <c r="A51" s="35" t="s">
        <v>44</v>
      </c>
      <c r="B51" s="16">
        <f>3*150</f>
        <v>450</v>
      </c>
    </row>
    <row r="52" spans="1:2" x14ac:dyDescent="0.25">
      <c r="A52" s="35" t="s">
        <v>45</v>
      </c>
      <c r="B52" s="16">
        <f>3*150</f>
        <v>450</v>
      </c>
    </row>
    <row r="53" spans="1:2" ht="30" x14ac:dyDescent="0.25">
      <c r="A53" s="35" t="s">
        <v>36</v>
      </c>
      <c r="B53" s="16">
        <f>E31</f>
        <v>140646.82500000001</v>
      </c>
    </row>
    <row r="54" spans="1:2" x14ac:dyDescent="0.25">
      <c r="A54" s="17" t="s">
        <v>35</v>
      </c>
      <c r="B54" s="18">
        <f>B48+B50+B51+B52-B53</f>
        <v>54951.16499999995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topLeftCell="A38" zoomScaleSheetLayoutView="100" workbookViewId="0">
      <selection activeCell="B53" sqref="B5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2" t="s">
        <v>11</v>
      </c>
      <c r="B1" s="42"/>
      <c r="C1" s="42"/>
      <c r="D1" s="42"/>
      <c r="E1" s="42"/>
    </row>
    <row r="2" spans="1:5" ht="36.75" customHeight="1" x14ac:dyDescent="0.25">
      <c r="A2" s="43" t="s">
        <v>12</v>
      </c>
      <c r="B2" s="44"/>
      <c r="C2" s="44"/>
      <c r="D2" s="44"/>
      <c r="E2" s="44"/>
    </row>
    <row r="3" spans="1:5" x14ac:dyDescent="0.25">
      <c r="A3" s="45" t="s">
        <v>112</v>
      </c>
      <c r="B3" s="45"/>
      <c r="C3" s="45"/>
      <c r="D3" s="45"/>
      <c r="E3" s="45"/>
    </row>
    <row r="4" spans="1:5" s="1" customFormat="1" ht="15.75" x14ac:dyDescent="0.25">
      <c r="A4" s="21" t="s">
        <v>13</v>
      </c>
      <c r="B4" s="4"/>
      <c r="C4" s="4"/>
      <c r="D4" s="92"/>
      <c r="E4" s="92" t="s">
        <v>113</v>
      </c>
    </row>
    <row r="5" spans="1:5" x14ac:dyDescent="0.25">
      <c r="A5" s="40"/>
      <c r="B5" s="4"/>
      <c r="C5" s="4"/>
      <c r="D5" s="4"/>
      <c r="E5" s="4"/>
    </row>
    <row r="6" spans="1:5" ht="15" customHeight="1" x14ac:dyDescent="0.25">
      <c r="A6" s="47" t="s">
        <v>0</v>
      </c>
      <c r="B6" s="47"/>
      <c r="C6" s="47"/>
      <c r="D6" s="47"/>
      <c r="E6" s="47"/>
    </row>
    <row r="7" spans="1:5" ht="17.25" customHeight="1" x14ac:dyDescent="0.25">
      <c r="A7" s="41" t="s">
        <v>27</v>
      </c>
      <c r="B7" s="41"/>
      <c r="C7" s="41"/>
      <c r="D7" s="41"/>
      <c r="E7" s="41"/>
    </row>
    <row r="8" spans="1:5" ht="17.25" customHeight="1" x14ac:dyDescent="0.25">
      <c r="A8" s="49" t="s">
        <v>1</v>
      </c>
      <c r="B8" s="49"/>
      <c r="C8" s="49"/>
      <c r="D8" s="49"/>
      <c r="E8" s="49"/>
    </row>
    <row r="9" spans="1:5" ht="14.25" customHeight="1" x14ac:dyDescent="0.25">
      <c r="A9" s="47" t="s">
        <v>37</v>
      </c>
      <c r="B9" s="47"/>
      <c r="C9" s="47"/>
      <c r="D9" s="47"/>
      <c r="E9" s="47"/>
    </row>
    <row r="10" spans="1:5" ht="22.5" customHeight="1" x14ac:dyDescent="0.25">
      <c r="A10" s="50" t="s">
        <v>14</v>
      </c>
      <c r="B10" s="51"/>
      <c r="C10" s="51"/>
      <c r="D10" s="51"/>
      <c r="E10" s="51"/>
    </row>
    <row r="11" spans="1:5" ht="34.5" customHeight="1" x14ac:dyDescent="0.25">
      <c r="A11" s="47" t="s">
        <v>38</v>
      </c>
      <c r="B11" s="47"/>
      <c r="C11" s="47"/>
      <c r="D11" s="47"/>
      <c r="E11" s="47"/>
    </row>
    <row r="12" spans="1:5" ht="18" customHeight="1" x14ac:dyDescent="0.25">
      <c r="A12" s="49" t="s">
        <v>15</v>
      </c>
      <c r="B12" s="52"/>
      <c r="C12" s="52"/>
      <c r="D12" s="52"/>
      <c r="E12" s="52"/>
    </row>
    <row r="13" spans="1:5" ht="15" customHeight="1" x14ac:dyDescent="0.25">
      <c r="A13" s="47" t="s">
        <v>24</v>
      </c>
      <c r="B13" s="47"/>
      <c r="C13" s="47"/>
      <c r="D13" s="47"/>
      <c r="E13" s="47"/>
    </row>
    <row r="14" spans="1:5" ht="15" customHeight="1" x14ac:dyDescent="0.25">
      <c r="A14" s="49" t="s">
        <v>2</v>
      </c>
      <c r="B14" s="52"/>
      <c r="C14" s="52"/>
      <c r="D14" s="52"/>
      <c r="E14" s="52"/>
    </row>
    <row r="15" spans="1:5" ht="18.75" customHeight="1" x14ac:dyDescent="0.25">
      <c r="A15" s="47" t="s">
        <v>52</v>
      </c>
      <c r="B15" s="47"/>
      <c r="C15" s="47"/>
      <c r="D15" s="47"/>
      <c r="E15" s="47"/>
    </row>
    <row r="16" spans="1:5" x14ac:dyDescent="0.25">
      <c r="A16" s="49" t="s">
        <v>16</v>
      </c>
      <c r="B16" s="52"/>
      <c r="C16" s="52"/>
      <c r="D16" s="52"/>
      <c r="E16" s="52"/>
    </row>
    <row r="17" spans="1:7" ht="36.75" customHeight="1" x14ac:dyDescent="0.25">
      <c r="A17" s="47" t="s">
        <v>17</v>
      </c>
      <c r="B17" s="47"/>
      <c r="C17" s="47"/>
      <c r="D17" s="47"/>
      <c r="E17" s="47"/>
    </row>
    <row r="18" spans="1:7" ht="69" customHeight="1" x14ac:dyDescent="0.25">
      <c r="A18" s="47" t="s">
        <v>28</v>
      </c>
      <c r="B18" s="47"/>
      <c r="C18" s="47"/>
      <c r="D18" s="47"/>
      <c r="E18" s="47"/>
    </row>
    <row r="19" spans="1:7" ht="35.25" customHeight="1" x14ac:dyDescent="0.25">
      <c r="A19" s="48" t="s">
        <v>29</v>
      </c>
      <c r="B19" s="48"/>
      <c r="C19" s="48"/>
      <c r="D19" s="48"/>
      <c r="E19" s="48"/>
    </row>
    <row r="20" spans="1:7" ht="19.5" customHeight="1" x14ac:dyDescent="0.25">
      <c r="A20" s="48"/>
      <c r="B20" s="48"/>
      <c r="C20" s="48"/>
      <c r="D20" s="48"/>
      <c r="E20" s="48"/>
      <c r="F20" s="2">
        <v>1966.5</v>
      </c>
      <c r="G20" s="2">
        <v>3</v>
      </c>
    </row>
    <row r="21" spans="1:7" ht="135" x14ac:dyDescent="0.25">
      <c r="A21" s="30" t="s">
        <v>7</v>
      </c>
      <c r="B21" s="30" t="s">
        <v>10</v>
      </c>
      <c r="C21" s="30" t="s">
        <v>3</v>
      </c>
      <c r="D21" s="30" t="s">
        <v>9</v>
      </c>
      <c r="E21" s="30" t="s">
        <v>8</v>
      </c>
    </row>
    <row r="22" spans="1:7" ht="78.75" x14ac:dyDescent="0.25">
      <c r="A22" s="19" t="s">
        <v>41</v>
      </c>
      <c r="B22" s="32" t="s">
        <v>42</v>
      </c>
      <c r="C22" s="30" t="s">
        <v>4</v>
      </c>
      <c r="D22" s="30">
        <v>16.59</v>
      </c>
      <c r="E22" s="31">
        <f>D22*F20*G20</f>
        <v>97872.705000000002</v>
      </c>
    </row>
    <row r="23" spans="1:7" ht="38.25" x14ac:dyDescent="0.25">
      <c r="A23" s="7" t="s">
        <v>22</v>
      </c>
      <c r="B23" s="32" t="s">
        <v>23</v>
      </c>
      <c r="C23" s="30" t="s">
        <v>4</v>
      </c>
      <c r="D23" s="30">
        <v>0</v>
      </c>
      <c r="E23" s="31">
        <v>0</v>
      </c>
    </row>
    <row r="24" spans="1:7" x14ac:dyDescent="0.25">
      <c r="A24" s="7" t="s">
        <v>43</v>
      </c>
      <c r="B24" s="32" t="s">
        <v>25</v>
      </c>
      <c r="C24" s="30" t="s">
        <v>4</v>
      </c>
      <c r="D24" s="30">
        <v>6.06</v>
      </c>
      <c r="E24" s="31">
        <f>D24*F20*G20</f>
        <v>35750.97</v>
      </c>
    </row>
    <row r="25" spans="1:7" x14ac:dyDescent="0.25">
      <c r="A25" s="7" t="s">
        <v>46</v>
      </c>
      <c r="B25" s="32" t="s">
        <v>114</v>
      </c>
      <c r="C25" s="30" t="s">
        <v>31</v>
      </c>
      <c r="D25" s="30"/>
      <c r="E25" s="20">
        <v>3989.78</v>
      </c>
    </row>
    <row r="26" spans="1:7" x14ac:dyDescent="0.25">
      <c r="A26" s="7" t="s">
        <v>47</v>
      </c>
      <c r="B26" s="32" t="s">
        <v>114</v>
      </c>
      <c r="C26" s="30" t="s">
        <v>31</v>
      </c>
      <c r="D26" s="30"/>
      <c r="E26" s="31">
        <v>5587.2</v>
      </c>
    </row>
    <row r="27" spans="1:7" x14ac:dyDescent="0.25">
      <c r="A27" s="7" t="s">
        <v>48</v>
      </c>
      <c r="B27" s="32" t="s">
        <v>114</v>
      </c>
      <c r="C27" s="30" t="s">
        <v>31</v>
      </c>
      <c r="D27" s="30"/>
      <c r="E27" s="31">
        <v>6246.23</v>
      </c>
    </row>
    <row r="28" spans="1:7" x14ac:dyDescent="0.25">
      <c r="A28" s="7" t="s">
        <v>80</v>
      </c>
      <c r="B28" s="32" t="s">
        <v>114</v>
      </c>
      <c r="C28" s="30" t="s">
        <v>31</v>
      </c>
      <c r="D28" s="30"/>
      <c r="E28" s="31">
        <v>35.6</v>
      </c>
    </row>
    <row r="29" spans="1:7" x14ac:dyDescent="0.25">
      <c r="A29" s="7" t="s">
        <v>30</v>
      </c>
      <c r="B29" s="32" t="s">
        <v>114</v>
      </c>
      <c r="C29" s="30" t="s">
        <v>31</v>
      </c>
      <c r="D29" s="30"/>
      <c r="E29" s="31">
        <v>585.98</v>
      </c>
    </row>
    <row r="30" spans="1:7" x14ac:dyDescent="0.25">
      <c r="A30" s="23"/>
      <c r="B30" s="32"/>
      <c r="C30" s="30"/>
      <c r="D30" s="24"/>
      <c r="E30" s="31"/>
    </row>
    <row r="31" spans="1:7" s="14" customFormat="1" ht="14.25" x14ac:dyDescent="0.2">
      <c r="A31" s="10" t="s">
        <v>26</v>
      </c>
      <c r="B31" s="11"/>
      <c r="C31" s="12"/>
      <c r="D31" s="12"/>
      <c r="E31" s="13">
        <f>SUM(E22:E30)</f>
        <v>150068.46500000003</v>
      </c>
    </row>
    <row r="33" spans="1:5" ht="34.5" customHeight="1" x14ac:dyDescent="0.25">
      <c r="A33" s="54" t="s">
        <v>115</v>
      </c>
      <c r="B33" s="54"/>
      <c r="C33" s="54"/>
      <c r="D33" s="54"/>
      <c r="E33" s="54"/>
    </row>
    <row r="34" spans="1:5" ht="34.5" customHeight="1" x14ac:dyDescent="0.25">
      <c r="A34" s="47" t="s">
        <v>21</v>
      </c>
      <c r="B34" s="47"/>
      <c r="C34" s="47"/>
      <c r="D34" s="47"/>
      <c r="E34" s="47"/>
    </row>
    <row r="35" spans="1:5" ht="19.5" customHeight="1" x14ac:dyDescent="0.25">
      <c r="A35" s="47" t="s">
        <v>20</v>
      </c>
      <c r="B35" s="47"/>
      <c r="C35" s="47"/>
      <c r="D35" s="47"/>
      <c r="E35" s="47"/>
    </row>
    <row r="36" spans="1:5" ht="33" customHeight="1" x14ac:dyDescent="0.25">
      <c r="A36" s="47" t="s">
        <v>32</v>
      </c>
      <c r="B36" s="47"/>
      <c r="C36" s="47"/>
      <c r="D36" s="47"/>
      <c r="E36" s="47"/>
    </row>
    <row r="37" spans="1:5" x14ac:dyDescent="0.25">
      <c r="A37" s="47" t="s">
        <v>18</v>
      </c>
      <c r="B37" s="47"/>
      <c r="C37" s="47"/>
      <c r="D37" s="47"/>
      <c r="E37" s="47"/>
    </row>
    <row r="38" spans="1:5" x14ac:dyDescent="0.25">
      <c r="A38" s="55" t="s">
        <v>5</v>
      </c>
      <c r="B38" s="55"/>
      <c r="C38" s="55"/>
      <c r="D38" s="55"/>
      <c r="E38" s="55"/>
    </row>
    <row r="39" spans="1:5" x14ac:dyDescent="0.25">
      <c r="A39" s="47" t="s">
        <v>18</v>
      </c>
      <c r="B39" s="47"/>
      <c r="C39" s="47"/>
      <c r="D39" s="47"/>
      <c r="E39" s="47"/>
    </row>
    <row r="40" spans="1:5" x14ac:dyDescent="0.25">
      <c r="A40" s="56" t="s">
        <v>54</v>
      </c>
      <c r="B40" s="56"/>
      <c r="C40" s="56"/>
      <c r="D40" s="56"/>
      <c r="E40" s="5"/>
    </row>
    <row r="41" spans="1:5" x14ac:dyDescent="0.25">
      <c r="B41" s="53" t="s">
        <v>19</v>
      </c>
      <c r="C41" s="53"/>
      <c r="D41" s="53"/>
      <c r="E41" s="6" t="s">
        <v>6</v>
      </c>
    </row>
    <row r="42" spans="1:5" x14ac:dyDescent="0.25">
      <c r="A42" s="39"/>
      <c r="B42" s="39"/>
      <c r="C42" s="39"/>
      <c r="D42" s="39"/>
      <c r="E42" s="39"/>
    </row>
    <row r="43" spans="1:5" x14ac:dyDescent="0.25">
      <c r="A43" s="57" t="s">
        <v>78</v>
      </c>
      <c r="B43" s="57"/>
      <c r="C43" s="57"/>
      <c r="D43" s="57"/>
      <c r="E43" s="5"/>
    </row>
    <row r="44" spans="1:5" x14ac:dyDescent="0.25">
      <c r="B44" s="53" t="s">
        <v>19</v>
      </c>
      <c r="C44" s="53"/>
      <c r="D44" s="53"/>
      <c r="E44" s="6" t="s">
        <v>6</v>
      </c>
    </row>
    <row r="46" spans="1:5" x14ac:dyDescent="0.25">
      <c r="A46" s="2" t="s">
        <v>61</v>
      </c>
    </row>
    <row r="47" spans="1:5" x14ac:dyDescent="0.25">
      <c r="A47" s="14" t="s">
        <v>33</v>
      </c>
    </row>
    <row r="48" spans="1:5" x14ac:dyDescent="0.25">
      <c r="A48" s="2" t="s">
        <v>39</v>
      </c>
      <c r="B48" s="15">
        <f>'3кв'!B54</f>
        <v>54951.16499999995</v>
      </c>
    </row>
    <row r="49" spans="1:2" ht="30" x14ac:dyDescent="0.25">
      <c r="A49" s="38" t="s">
        <v>116</v>
      </c>
      <c r="B49" s="16"/>
    </row>
    <row r="50" spans="1:2" x14ac:dyDescent="0.25">
      <c r="A50" s="2" t="s">
        <v>34</v>
      </c>
      <c r="B50" s="16">
        <v>158006.51999999999</v>
      </c>
    </row>
    <row r="51" spans="1:2" x14ac:dyDescent="0.25">
      <c r="A51" s="38" t="s">
        <v>44</v>
      </c>
      <c r="B51" s="16">
        <f>3*150</f>
        <v>450</v>
      </c>
    </row>
    <row r="52" spans="1:2" x14ac:dyDescent="0.25">
      <c r="A52" s="38" t="s">
        <v>45</v>
      </c>
      <c r="B52" s="16">
        <f>3*150</f>
        <v>450</v>
      </c>
    </row>
    <row r="53" spans="1:2" ht="30" x14ac:dyDescent="0.25">
      <c r="A53" s="38" t="s">
        <v>36</v>
      </c>
      <c r="B53" s="16">
        <f>E31</f>
        <v>150068.46500000003</v>
      </c>
    </row>
    <row r="54" spans="1:2" x14ac:dyDescent="0.25">
      <c r="A54" s="17" t="s">
        <v>35</v>
      </c>
      <c r="B54" s="18">
        <f>B48+B50+B51+B52-B53</f>
        <v>63789.219999999914</v>
      </c>
    </row>
  </sheetData>
  <mergeCells count="29">
    <mergeCell ref="A38:E38"/>
    <mergeCell ref="A39:E39"/>
    <mergeCell ref="A40:D40"/>
    <mergeCell ref="B41:D41"/>
    <mergeCell ref="A43:D43"/>
    <mergeCell ref="B44:D44"/>
    <mergeCell ref="A20:E20"/>
    <mergeCell ref="A33:E33"/>
    <mergeCell ref="A34:E34"/>
    <mergeCell ref="A35:E35"/>
    <mergeCell ref="A36:E36"/>
    <mergeCell ref="A37:E37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topLeftCell="A16" zoomScaleSheetLayoutView="100" workbookViewId="0">
      <selection activeCell="D23" sqref="D23"/>
    </sheetView>
  </sheetViews>
  <sheetFormatPr defaultRowHeight="15" x14ac:dyDescent="0.25"/>
  <cols>
    <col min="1" max="1" width="10.5703125" style="29" customWidth="1"/>
    <col min="2" max="2" width="54.28515625" style="29" customWidth="1"/>
    <col min="3" max="3" width="16.140625" style="29" customWidth="1"/>
    <col min="4" max="4" width="11.85546875" style="29" customWidth="1"/>
    <col min="5" max="5" width="14.7109375" style="29" customWidth="1"/>
    <col min="6" max="6" width="12.42578125" style="29" customWidth="1"/>
    <col min="7" max="7" width="12" style="29" customWidth="1"/>
    <col min="8" max="8" width="13.5703125" style="29" customWidth="1"/>
    <col min="9" max="16384" width="9.140625" style="29"/>
  </cols>
  <sheetData>
    <row r="1" spans="1:4" ht="15.75" x14ac:dyDescent="0.25">
      <c r="A1" s="58" t="s">
        <v>83</v>
      </c>
      <c r="B1" s="58"/>
      <c r="C1" s="58"/>
      <c r="D1" s="59"/>
    </row>
    <row r="2" spans="1:4" ht="15.75" x14ac:dyDescent="0.25">
      <c r="A2" s="60" t="s">
        <v>84</v>
      </c>
      <c r="B2" s="60"/>
      <c r="C2" s="60"/>
      <c r="D2" s="61"/>
    </row>
    <row r="3" spans="1:4" ht="15.75" x14ac:dyDescent="0.25">
      <c r="A3" s="60" t="s">
        <v>85</v>
      </c>
      <c r="B3" s="60"/>
      <c r="C3" s="60"/>
      <c r="D3" s="61"/>
    </row>
    <row r="4" spans="1:4" ht="15.75" x14ac:dyDescent="0.25">
      <c r="A4" s="58" t="s">
        <v>111</v>
      </c>
      <c r="B4" s="58"/>
      <c r="C4" s="58"/>
      <c r="D4" s="59"/>
    </row>
    <row r="5" spans="1:4" ht="15.75" x14ac:dyDescent="0.25">
      <c r="A5" s="62"/>
      <c r="B5" s="62"/>
      <c r="C5" s="62"/>
      <c r="D5" s="1"/>
    </row>
    <row r="6" spans="1:4" ht="15.75" x14ac:dyDescent="0.25">
      <c r="A6" s="61"/>
      <c r="B6" s="63" t="s">
        <v>86</v>
      </c>
      <c r="C6" s="64">
        <f>'1кв'!B49</f>
        <v>35641.550000000003</v>
      </c>
      <c r="D6" s="65"/>
    </row>
    <row r="7" spans="1:4" ht="15.75" x14ac:dyDescent="0.25">
      <c r="A7" s="66" t="s">
        <v>87</v>
      </c>
      <c r="B7" s="63" t="s">
        <v>117</v>
      </c>
      <c r="C7" s="64"/>
      <c r="D7" s="65"/>
    </row>
    <row r="8" spans="1:4" ht="15.75" x14ac:dyDescent="0.25">
      <c r="A8" s="61"/>
      <c r="B8" s="67" t="s">
        <v>88</v>
      </c>
      <c r="C8" s="64"/>
      <c r="D8" s="65"/>
    </row>
    <row r="9" spans="1:4" ht="15.75" x14ac:dyDescent="0.25">
      <c r="A9" s="61"/>
      <c r="B9" s="7" t="s">
        <v>118</v>
      </c>
      <c r="C9" s="64"/>
      <c r="D9" s="65"/>
    </row>
    <row r="10" spans="1:4" ht="15.75" x14ac:dyDescent="0.25">
      <c r="A10" s="61"/>
      <c r="B10" s="7" t="s">
        <v>119</v>
      </c>
      <c r="C10" s="64"/>
      <c r="D10" s="65"/>
    </row>
    <row r="11" spans="1:4" ht="15.75" x14ac:dyDescent="0.25">
      <c r="A11" s="61"/>
      <c r="B11" s="7" t="s">
        <v>120</v>
      </c>
      <c r="C11" s="64"/>
      <c r="D11" s="65"/>
    </row>
    <row r="12" spans="1:4" ht="15.75" x14ac:dyDescent="0.25">
      <c r="B12" s="68" t="s">
        <v>89</v>
      </c>
      <c r="C12" s="69">
        <f>'1кв'!B51+'2кв'!B55+'3кв'!B50+'4кв'!B50</f>
        <v>614231.30999999994</v>
      </c>
      <c r="D12" s="70">
        <f>614989.53-758.22</f>
        <v>614231.31000000006</v>
      </c>
    </row>
    <row r="13" spans="1:4" ht="30" x14ac:dyDescent="0.25">
      <c r="B13" s="7" t="s">
        <v>90</v>
      </c>
      <c r="C13" s="69">
        <f>'1кв'!B52+'2кв'!B56+'3кв'!B51+'4кв'!B51</f>
        <v>1800</v>
      </c>
      <c r="D13" s="70"/>
    </row>
    <row r="14" spans="1:4" ht="30" x14ac:dyDescent="0.25">
      <c r="B14" s="7" t="s">
        <v>91</v>
      </c>
      <c r="C14" s="69">
        <f>'1кв'!B53+'2кв'!B57+'3кв'!B52+'4кв'!B52</f>
        <v>1800</v>
      </c>
      <c r="D14" s="70"/>
    </row>
    <row r="15" spans="1:4" ht="15.75" x14ac:dyDescent="0.25">
      <c r="A15" s="71"/>
      <c r="B15" s="68" t="s">
        <v>92</v>
      </c>
      <c r="C15" s="72">
        <f>SUM(C12:C14)</f>
        <v>617831.30999999994</v>
      </c>
      <c r="D15" s="65">
        <f>'1кв'!B51+'1кв'!B52+'1кв'!B53+'2кв'!B55+'2кв'!B56+'2кв'!B57+'3кв'!B50+'3кв'!B51+'3кв'!B52+'4кв'!B50+'4кв'!B51+'4кв'!B52</f>
        <v>617831.30999999994</v>
      </c>
    </row>
    <row r="16" spans="1:4" ht="15.75" x14ac:dyDescent="0.25">
      <c r="A16" s="1"/>
      <c r="B16" s="73"/>
      <c r="C16" s="73"/>
      <c r="D16" s="74"/>
    </row>
    <row r="17" spans="1:5" ht="15.75" x14ac:dyDescent="0.25">
      <c r="A17" s="75" t="s">
        <v>93</v>
      </c>
      <c r="B17" s="19" t="s">
        <v>94</v>
      </c>
      <c r="C17" s="69">
        <f>'1кв'!E22+'2кв'!E22+'3кв'!E22+'4кв'!E22</f>
        <v>370488.60000000003</v>
      </c>
      <c r="D17" s="74"/>
    </row>
    <row r="18" spans="1:5" ht="15.75" x14ac:dyDescent="0.25">
      <c r="A18" s="75"/>
      <c r="B18" s="76" t="s">
        <v>95</v>
      </c>
      <c r="C18" s="69">
        <f>'1кв'!E23+'2кв'!E23+'3кв'!E23+'4кв'!E23</f>
        <v>0</v>
      </c>
      <c r="D18" s="74"/>
    </row>
    <row r="19" spans="1:5" ht="15.75" x14ac:dyDescent="0.25">
      <c r="A19" s="75"/>
      <c r="B19" s="76" t="s">
        <v>43</v>
      </c>
      <c r="C19" s="69">
        <f>'1кв'!E24+'2кв'!E24+'3кв'!E24+'4кв'!E24</f>
        <v>135452.52000000002</v>
      </c>
      <c r="D19" s="74"/>
    </row>
    <row r="20" spans="1:5" ht="15.75" x14ac:dyDescent="0.25">
      <c r="A20" s="75"/>
      <c r="B20" s="7" t="s">
        <v>96</v>
      </c>
      <c r="C20" s="69">
        <f>'1кв'!E25+'2кв'!E25+'3кв'!E25+'4кв'!E25</f>
        <v>7361.84</v>
      </c>
      <c r="D20" s="74"/>
    </row>
    <row r="21" spans="1:5" ht="15.75" x14ac:dyDescent="0.25">
      <c r="A21" s="75"/>
      <c r="B21" s="7" t="s">
        <v>97</v>
      </c>
      <c r="C21" s="69">
        <f>'1кв'!E26+'2кв'!E26+'3кв'!E26+'4кв'!E26</f>
        <v>20316.650000000001</v>
      </c>
      <c r="D21" s="74"/>
    </row>
    <row r="22" spans="1:5" ht="15.75" x14ac:dyDescent="0.25">
      <c r="A22" s="75"/>
      <c r="B22" s="7" t="s">
        <v>98</v>
      </c>
      <c r="C22" s="69">
        <f>'1кв'!E27+'2кв'!E27+'3кв'!E27+'4кв'!E27</f>
        <v>11525.39</v>
      </c>
      <c r="D22" s="74"/>
    </row>
    <row r="23" spans="1:5" ht="15.75" x14ac:dyDescent="0.25">
      <c r="A23" s="1"/>
      <c r="B23" s="7" t="s">
        <v>30</v>
      </c>
      <c r="C23" s="69">
        <f>'1кв'!E28+'2кв'!E28+'3кв'!E29+'4кв'!E29</f>
        <v>14287.96</v>
      </c>
      <c r="D23" s="74"/>
      <c r="E23" s="77"/>
    </row>
    <row r="24" spans="1:5" ht="15.75" x14ac:dyDescent="0.25">
      <c r="A24" s="1"/>
      <c r="B24" s="78" t="s">
        <v>73</v>
      </c>
      <c r="C24" s="69">
        <f>'2кв'!E29+'3кв'!E28+'4кв'!E28</f>
        <v>676.48</v>
      </c>
      <c r="D24" s="74"/>
      <c r="E24" s="77"/>
    </row>
    <row r="25" spans="1:5" ht="15.75" x14ac:dyDescent="0.25">
      <c r="A25" s="75"/>
      <c r="B25" s="79" t="s">
        <v>121</v>
      </c>
      <c r="C25" s="80">
        <f>'1кв'!E29+'1кв'!E30+'2кв'!E30+'2кв'!E31</f>
        <v>8022.2999999999993</v>
      </c>
      <c r="D25" s="74"/>
    </row>
    <row r="26" spans="1:5" ht="15.75" x14ac:dyDescent="0.25">
      <c r="A26" s="75"/>
      <c r="B26" s="81" t="s">
        <v>99</v>
      </c>
      <c r="C26" s="80">
        <f>SUM(C28:C32)</f>
        <v>21551.9</v>
      </c>
      <c r="D26" s="74"/>
    </row>
    <row r="27" spans="1:5" ht="15.75" x14ac:dyDescent="0.25">
      <c r="A27" s="75"/>
      <c r="B27" s="67" t="s">
        <v>88</v>
      </c>
      <c r="C27" s="80"/>
      <c r="D27" s="74"/>
    </row>
    <row r="28" spans="1:5" ht="15.75" x14ac:dyDescent="0.25">
      <c r="A28" s="75"/>
      <c r="B28" s="23" t="s">
        <v>122</v>
      </c>
      <c r="C28" s="82">
        <f>'2кв'!E32</f>
        <v>2621.7</v>
      </c>
      <c r="D28" s="74"/>
    </row>
    <row r="29" spans="1:5" ht="15.75" x14ac:dyDescent="0.25">
      <c r="A29" s="75"/>
      <c r="B29" s="23" t="s">
        <v>123</v>
      </c>
      <c r="C29" s="82">
        <f>'2кв'!E33</f>
        <v>2501.5</v>
      </c>
      <c r="D29" s="74"/>
    </row>
    <row r="30" spans="1:5" ht="15.75" x14ac:dyDescent="0.25">
      <c r="A30" s="75"/>
      <c r="B30" s="23" t="s">
        <v>124</v>
      </c>
      <c r="C30" s="82">
        <f>'2кв'!E34</f>
        <v>16428.7</v>
      </c>
      <c r="D30" s="74"/>
    </row>
    <row r="31" spans="1:5" ht="15.75" x14ac:dyDescent="0.25">
      <c r="A31" s="75"/>
      <c r="B31" s="23"/>
      <c r="C31" s="82"/>
      <c r="D31" s="74"/>
    </row>
    <row r="32" spans="1:5" ht="15.75" x14ac:dyDescent="0.25">
      <c r="A32" s="75"/>
      <c r="B32" s="23"/>
      <c r="C32" s="82"/>
      <c r="D32" s="74"/>
    </row>
    <row r="33" spans="1:5" ht="15.75" x14ac:dyDescent="0.25">
      <c r="A33" s="1"/>
      <c r="B33" s="83" t="s">
        <v>100</v>
      </c>
      <c r="C33" s="84">
        <f>SUM(C17:C26)</f>
        <v>589683.64000000013</v>
      </c>
      <c r="D33" s="74">
        <f>'1кв'!E32+'2кв'!E36+'3кв'!E31+'4кв'!E31</f>
        <v>589683.64000000013</v>
      </c>
      <c r="E33" s="77">
        <f>C33-D33</f>
        <v>0</v>
      </c>
    </row>
    <row r="34" spans="1:5" ht="15.75" x14ac:dyDescent="0.25">
      <c r="A34" s="1"/>
      <c r="B34" s="85" t="s">
        <v>101</v>
      </c>
      <c r="C34" s="86">
        <f>C6+C15-C33</f>
        <v>63789.219999999856</v>
      </c>
      <c r="D34" s="74"/>
    </row>
    <row r="35" spans="1:5" ht="15.75" x14ac:dyDescent="0.25">
      <c r="A35" s="1"/>
      <c r="B35" s="66"/>
      <c r="C35" s="66"/>
      <c r="D35" s="74"/>
    </row>
    <row r="36" spans="1:5" ht="15.75" x14ac:dyDescent="0.25">
      <c r="A36" s="1"/>
      <c r="B36" s="87" t="s">
        <v>102</v>
      </c>
      <c r="C36" s="87"/>
      <c r="D36" s="74"/>
    </row>
    <row r="37" spans="1:5" ht="15.75" x14ac:dyDescent="0.25">
      <c r="A37" s="1"/>
      <c r="B37" s="87" t="s">
        <v>103</v>
      </c>
      <c r="C37" s="88">
        <v>68239.22</v>
      </c>
      <c r="D37" s="74"/>
    </row>
    <row r="38" spans="1:5" ht="15.75" x14ac:dyDescent="0.25">
      <c r="A38" s="1"/>
      <c r="B38" s="89" t="s">
        <v>104</v>
      </c>
      <c r="C38" s="90">
        <v>80346.03</v>
      </c>
      <c r="D38" s="74"/>
    </row>
    <row r="39" spans="1:5" ht="15.75" x14ac:dyDescent="0.25">
      <c r="A39" s="1"/>
      <c r="B39" s="87" t="s">
        <v>105</v>
      </c>
      <c r="C39" s="91">
        <f>C38-C37</f>
        <v>12106.809999999998</v>
      </c>
      <c r="D39" s="74"/>
    </row>
    <row r="40" spans="1:5" ht="15.75" x14ac:dyDescent="0.25">
      <c r="A40" s="1"/>
      <c r="B40" s="66"/>
      <c r="C40" s="66"/>
      <c r="D40" s="74"/>
    </row>
    <row r="41" spans="1:5" ht="15.75" x14ac:dyDescent="0.25">
      <c r="A41" s="1" t="s">
        <v>106</v>
      </c>
      <c r="B41" s="66" t="s">
        <v>107</v>
      </c>
      <c r="C41" s="66"/>
      <c r="D41" s="74"/>
    </row>
    <row r="42" spans="1:5" ht="15.75" x14ac:dyDescent="0.25">
      <c r="A42" s="1"/>
      <c r="B42" s="66" t="s">
        <v>108</v>
      </c>
      <c r="C42" s="66"/>
      <c r="D42" s="74"/>
    </row>
    <row r="43" spans="1:5" ht="15.75" x14ac:dyDescent="0.25">
      <c r="A43" s="1"/>
      <c r="B43" s="66" t="s">
        <v>109</v>
      </c>
      <c r="C43" s="66"/>
      <c r="D43" s="74"/>
    </row>
    <row r="44" spans="1:5" ht="15.75" x14ac:dyDescent="0.25">
      <c r="A44" s="1"/>
      <c r="B44" s="66"/>
      <c r="C44" s="66"/>
      <c r="D44" s="74"/>
    </row>
    <row r="45" spans="1:5" ht="15.75" x14ac:dyDescent="0.25">
      <c r="A45" s="1"/>
      <c r="B45" s="66"/>
      <c r="C45" s="66"/>
      <c r="D45" s="74"/>
    </row>
    <row r="46" spans="1:5" ht="15.75" x14ac:dyDescent="0.25">
      <c r="A46" s="1"/>
      <c r="B46" s="66" t="s">
        <v>110</v>
      </c>
      <c r="C46" s="66"/>
      <c r="D46" s="74"/>
    </row>
    <row r="47" spans="1:5" ht="15.75" x14ac:dyDescent="0.25">
      <c r="A47" s="1"/>
      <c r="B47" s="66"/>
      <c r="C47" s="66"/>
      <c r="D47" s="74"/>
    </row>
    <row r="48" spans="1:5" ht="15.75" x14ac:dyDescent="0.25">
      <c r="A48" s="1"/>
      <c r="B48" s="66"/>
      <c r="C48" s="66"/>
      <c r="D48" s="74"/>
    </row>
  </sheetData>
  <mergeCells count="6">
    <mergeCell ref="A1:C1"/>
    <mergeCell ref="A2:C2"/>
    <mergeCell ref="A3:C3"/>
    <mergeCell ref="A4:C4"/>
    <mergeCell ref="A5:C5"/>
    <mergeCell ref="B16:C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2024-02-16T07:56:21Z</dcterms:modified>
</cp:coreProperties>
</file>